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ачисления, поступления, расходы" sheetId="1" state="visible" r:id="rId2"/>
    <sheet name="Расшифровки 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<sst xmlns="http://schemas.openxmlformats.org/spreadsheetml/2006/main" count="165" uniqueCount="134">
  <si>
    <t xml:space="preserve">Начисления и поступления</t>
  </si>
  <si>
    <t xml:space="preserve">за период с 01.07.2017 по 30.06.2018</t>
  </si>
  <si>
    <t xml:space="preserve">Наименование</t>
  </si>
  <si>
    <t xml:space="preserve">Расшифровка</t>
  </si>
  <si>
    <t xml:space="preserve">План</t>
  </si>
  <si>
    <t xml:space="preserve">Факт</t>
  </si>
  <si>
    <t xml:space="preserve">ИТОГО НАЧИСЛЕНИЙ</t>
  </si>
  <si>
    <t xml:space="preserve">Всего начислено, включая начисления пени и прочие платежи</t>
  </si>
  <si>
    <t xml:space="preserve">- из них начислено пени</t>
  </si>
  <si>
    <t xml:space="preserve">- из них возмещение электроэнергии по ИПУ и в МОПах</t>
  </si>
  <si>
    <t xml:space="preserve">- из них налог 6% для лиц, не являющихся членами ДНП</t>
  </si>
  <si>
    <t xml:space="preserve">ИТОГО ПОСТУПЛЕНИЙ</t>
  </si>
  <si>
    <t xml:space="preserve">Всего оплачено, включая начисления пени и прочие платежи</t>
  </si>
  <si>
    <t xml:space="preserve">- из них оплачено пени</t>
  </si>
  <si>
    <t xml:space="preserve">Расходы</t>
  </si>
  <si>
    <t xml:space="preserve">Наименование статьи</t>
  </si>
  <si>
    <t xml:space="preserve">Дельта</t>
  </si>
  <si>
    <t xml:space="preserve">Комментарий</t>
  </si>
  <si>
    <t xml:space="preserve">ИТОГО РАСХОДОВ</t>
  </si>
  <si>
    <t xml:space="preserve">Охрана и обеспечение безопасности</t>
  </si>
  <si>
    <t xml:space="preserve"> Услуги ЧОП по сохранению общего имущества ДНП , обеспечению контрольно-пропускного режима,  поддержанию правопорядка,техническое обслуживание, тех.поддержка систем безопасности (видеонаблюдение, шлагбаум)</t>
  </si>
  <si>
    <t xml:space="preserve">Включая стоимость ремонтов шлагбаума на сумму 17 291 руб. Сумма Договора с охраной — 280 000 руб. в мес.</t>
  </si>
  <si>
    <t xml:space="preserve">Вывоз и уборка  мусора</t>
  </si>
  <si>
    <t xml:space="preserve">Вывоз с контейнерных площадок по мере необходимости</t>
  </si>
  <si>
    <t xml:space="preserve">Разница связана с увеличением количества проживаюших (увеличение количества кубов к вывозу) и дополнительной установкой контейнеров в кол-во 2 шт. (по 1-му на каждую зону).                        Детализация прилагается.</t>
  </si>
  <si>
    <t xml:space="preserve">Обслуживание внутрипоселковых электрических сетей </t>
  </si>
  <si>
    <t xml:space="preserve">Расходы по договору оперативно-технического обслуживания (списание показаний ИПУ,  замена ламп в фонарях МОП и прочее)</t>
  </si>
  <si>
    <t xml:space="preserve">Разница связана с изменением формы договора с ООО «УК Вилла» (до 15.09.2017 действовала форма агентского договора, в котором сумма на обслуживание электрических сетей была выделена отдельно, после 15.09.2017 подписан договор услуг, где сумма по всему перечню услуг едина). С 15.05.2018 заключен отдельный договор на обслуживание электрических сетей с ИП Зарицким В.В. на сумму 15000 рублей в месяц. Фактическая сумма посчитана из расчета оплаты услуг ООО «УК Вилла» по агентскому договору с 01.07.2017 по 14.09.2018, по договору оказания услуг с ИП Зарицким В.В. с 15.05.2018 по 30.06.2018, включая стоимость материалов на обслуживание внутрипоселковых сетей за весь отчетный период.</t>
  </si>
  <si>
    <t xml:space="preserve">Газовое обслуживание</t>
  </si>
  <si>
    <t xml:space="preserve">Услуги по техническому обслуживанию внутрипоселковых сетей, Договорная работа с ОблГазом, контроль за тех. обслуживание сетей, претензионная работа и контроль за устранение нарушений, консультационная работа по подключению к газовым сетям</t>
  </si>
  <si>
    <t xml:space="preserve">Разница связана с изменением формы договора с ООО «УК Вилла» (до 15.09.2017 действовала форма агентского договора, в котором сумма на обслуживание газовых сетей была выделена отдельно, после 15.09.2017 подписан договор услуг, где сумма по всему перечню услуг едина). Фактическая сумма посчитана из расчета оплаты за период с 01.07.18 по 14.09.17, включая оплаты по техническому обслуживанию сетей за весь отчетный период.</t>
  </si>
  <si>
    <t xml:space="preserve">Обслуживание,текущий ремонт МОП, благоустройство</t>
  </si>
  <si>
    <t xml:space="preserve">Очистка территории от снега с использованием спецтехники, в т.ч. вывоз снега из тупиков. Восстановление дренажных систем в МОП, в т.ч. земельные работы и материалы. Ручная уборка территории в МОП от мусора и снега и земляные работы проводимые вручную в МОП Ремонт общего имущества поселка, в т.ч. материалы. Поддержание существующего благоустройства.  Приобретение инвентаря, инструментов, хоз.расходы. Приобретение уличного оборудования, в т.ч. для спорта, отдыха и обеспечения безопасности. Установка урн. Благоустройство территории под ЛЭП. Организация пропускной системы для пешеходов. Электричество МОП</t>
  </si>
  <si>
    <t xml:space="preserve">В связи с тем, что первоочередной задачей было погашение задолженности перед ОАО «ЭнергосбыТ Плюс» и параллельно велась судебная работа фактически свободные денежные средства появились только к началу лета 2018 года. Не все запланированные на строительный сезон работы получилось реализовать. Таким образом, сформировался остаток неиспользованных денежных средств, который включен в смету на следующий год.                                                  Сумма Договора по ремонту тупиковых улиц 541 500 руб. была выплачена уже после окончания отчетного периода.                                                                          Детализация прилагается.</t>
  </si>
  <si>
    <t xml:space="preserve">Организация и проведение мероприятий</t>
  </si>
  <si>
    <t xml:space="preserve">Организация и проведение праздничных мероприятий (Новый год, Масленица, День рождения поселка) и собраний ДНП.</t>
  </si>
  <si>
    <t xml:space="preserve">Исходя из фактически потраченной суммы за отчетный период, сформирован план по статье на 2018-2019 г.г.     Детализация прилагается.                                 </t>
  </si>
  <si>
    <t xml:space="preserve">Административно-хозяйственные расходы ДНП "Алые паруса"</t>
  </si>
  <si>
    <t xml:space="preserve">РКО, налоги, комиссии платежных систем, госпошлины, пропуска и прочее</t>
  </si>
  <si>
    <t xml:space="preserve">Исходя из фактически потраченной суммы за отчетный период, сформирован план по статье на 2018-2019 г.г.     Детализация прилагается.</t>
  </si>
  <si>
    <t xml:space="preserve">Бухгалтерское обслуживание</t>
  </si>
  <si>
    <t xml:space="preserve">Ведение бухгалтерского учета в соответствии с требованиями действующего законодательства РФ,  организация документооборота , ежедневное разнесение выписок по операциям расчетного счета ДНП, а так же реестры по системе «Город», Telepay, ЕРЦ (в реестрах приходит общая сумма и её в ручную необходимо разнести по собственникам, автоматически данная операция не выполняется.) , ежедневное ведение кассовых операций ,  составление еженедельных список для юристов (для предсудебной или судебной работы) и охраны поселка (введение ограничений), проведение сверок и расчетов с поставщиками работ (услуг), в т.ч. ЭнергоСбыт Плюс" и контроль начислений, контроль за исполнением обязательств по договорам в части оплат , своевременное сдачу налоговой и бухгалтерской отчетности по ДНП, правильное начисление и своевременное перечисление налогов и сборов в бюджеты,  ведение лицевых счетов, проведение расчета  начислений по электроэнергии в МОП, сверки с собственниками по начислениям и оплатам, , контроль изменения информации в личных кабинетах собственников (внесение оплат, начисления),  прием собственников </t>
  </si>
  <si>
    <t xml:space="preserve">Разница связана с изменением формы договора с ООО «УК Вилла» (до 15.09.2017 действовала форма агентского договора, в котором сумма на бухгалтерское обслуживание была выделена отдельно, после 15.09 подписан договор услуг, где сумма по всему перечню услуг едина). Фактическая сумма посчитана из расчета оплаты за период с 01.07.2017 по 14.09.2017.</t>
  </si>
  <si>
    <t xml:space="preserve">Юридическое обслуживание</t>
  </si>
  <si>
    <t xml:space="preserve">Сопровождение взаимоотношений между ДНП и Управляющей компанией, работа с дебиторской задолженностью (обзвоны, направление досудебных писем), консультации с должниками, ведение списка ДНП, подготовка к общим собраниям, проверка деятельности ДНП на соответствие законодательству, участие в налоговых проверках, разработка регламентов, приказов, положений , правил ДНП, регистрация сделок с имуществом ДНП, судебная работа, судебные пошлины, работа с судебными приставами.</t>
  </si>
  <si>
    <t xml:space="preserve">В плановую сумму была заложена стоимость работы штатного юриста из расчета 40 000 рублей в месяц. Штатного юриста у ДНП нет.                                              Детализация прилагается.</t>
  </si>
  <si>
    <t xml:space="preserve">Диспетчерское обслуживание</t>
  </si>
  <si>
    <t xml:space="preserve">Прием, регистрация, контроль исполнения заявок собственников, выдача справок, выписок, предоставление ответов по запросам собственников в эл.виде, обзвон собственников, рассылка информации собственникам, уведомление об авариях.</t>
  </si>
  <si>
    <t xml:space="preserve">Разница связана с изменением формы договора с ООО «УК Вилла» (до 15.09.2017 действовала форма агентского договора, в котором сумма на диспетчерское обслуживание была выделена отдельно, после 15.09.2018 подписан договор услуг, где сумма по всему перечню услуг едина). Фактическая сумма посчитана из расчета оплаты за период с 01.07.2017 по 14.09.2017.</t>
  </si>
  <si>
    <t xml:space="preserve">Управление</t>
  </si>
  <si>
    <t xml:space="preserve">Организация взаимодействия между ДНП и поставщиками работ и услуг, проведение тендеров на оказание работ и услуг, контроль за выполнением поставщиками работ (услуг) своих обязательств,затраты на содержание мест для работников  ( проведения ревизий и консультаций, архив),общехозяйственные расходы, услуги связи и  интернета, обновление программного обеспечения, ПО, поддержка сайта, прочие услуги не вошедшие в иные статьи расхода</t>
  </si>
  <si>
    <t xml:space="preserve">Разница связана с изменением формы договора с ООО «УК Вилла» (до 15.09.2017 действовала форма агентского договора, в котором была определена стоимость каждой услуги). С 15.09.2017 с ООО «УК Вилла» заключен договор оказания услуг без разбивки по стоимости каждой услуги. В абсолютном значении сумма договора с 15.09.2017 стала ниже на 100 000 рублей, а с 15.05.2018 в связи с отказом от услуг по обслуживанию электрических сетей еще на 15 000 ниже. </t>
  </si>
  <si>
    <t xml:space="preserve">Примечания:</t>
  </si>
  <si>
    <t xml:space="preserve">До 15.09.2017 в Договор с ООО «УК Вилла» входили статьи «Управление», «Обслуживание внутрипоселковых электрических сетей», «Газовое обслуживание», «Бухгалтерское обслуживание». «Диспетчерское обслуживание», частично статья «Обслуживание, текущий ремонт МОП, благоустройство». Общая сумма Договора с УК до 15.09.2018 составляла 583 796 руб. С 15.09.2017 все вышеуказанные статьи были интегрированы в статью «Управление» и сума по Договору услуг с УК составила 499 000 руб. Таким образом, оптимизация составила 84 796 руб./мес.</t>
  </si>
  <si>
    <t xml:space="preserve">При условии изначального планирования в статью «Управление» всей суммы Договора с УК сумма составила бы 7 005 552 руб. в год, а фактическая сумма с учетом изменений условий Договора — 5 988 000 руб. в год.</t>
  </si>
  <si>
    <t xml:space="preserve">Дополнительно была полностью погашена задолженность ОАО «ЭнергосбыТ Плюс» в размере  5 361 130 руб. </t>
  </si>
  <si>
    <t xml:space="preserve">Расшифровки</t>
  </si>
  <si>
    <t xml:space="preserve">Контрагент</t>
  </si>
  <si>
    <t xml:space="preserve">Сумма</t>
  </si>
  <si>
    <t xml:space="preserve">Лагран </t>
  </si>
  <si>
    <t xml:space="preserve">Ремонты шлагбаума</t>
  </si>
  <si>
    <t xml:space="preserve">ЧОП Защита и безопасность</t>
  </si>
  <si>
    <t xml:space="preserve">Договор услуг</t>
  </si>
  <si>
    <t xml:space="preserve">ИТОГО</t>
  </si>
  <si>
    <t xml:space="preserve">Вывоз мусора</t>
  </si>
  <si>
    <t xml:space="preserve">Эковывоз </t>
  </si>
  <si>
    <t xml:space="preserve">Вывоз ТБО</t>
  </si>
  <si>
    <t xml:space="preserve">Экосистема </t>
  </si>
  <si>
    <t xml:space="preserve">Вывоз ЖКО</t>
  </si>
  <si>
    <t xml:space="preserve">Электрические технологии </t>
  </si>
  <si>
    <t xml:space="preserve">Расходные материалы</t>
  </si>
  <si>
    <t xml:space="preserve">ИП Вульферт</t>
  </si>
  <si>
    <t xml:space="preserve">Договор с электриком УК (2,5 мес.)</t>
  </si>
  <si>
    <t xml:space="preserve">ИП Шестаков</t>
  </si>
  <si>
    <t xml:space="preserve">услуги автовышки</t>
  </si>
  <si>
    <t xml:space="preserve">ИП Зарицкий</t>
  </si>
  <si>
    <t xml:space="preserve">Договор с электриком ДНП (с 15.05.18), ремонтные работы, расходники</t>
  </si>
  <si>
    <t xml:space="preserve">Газпром газораспределение (обслуживание газовых сетей)</t>
  </si>
  <si>
    <t xml:space="preserve">Обслуживание газовых сетей</t>
  </si>
  <si>
    <t xml:space="preserve">ИП Плещева</t>
  </si>
  <si>
    <t xml:space="preserve">Договор со специалистом по газу УК (2,5 мес.)</t>
  </si>
  <si>
    <t xml:space="preserve">ИП Шумков </t>
  </si>
  <si>
    <t xml:space="preserve">Найм разнорабочих</t>
  </si>
  <si>
    <t xml:space="preserve">ИП Газарян</t>
  </si>
  <si>
    <t xml:space="preserve">Песок для круговых</t>
  </si>
  <si>
    <t xml:space="preserve">ИП Гзагян Б.Э.</t>
  </si>
  <si>
    <t xml:space="preserve">Уборка снега</t>
  </si>
  <si>
    <t xml:space="preserve">Вуд Ин Метал</t>
  </si>
  <si>
    <t xml:space="preserve">Горка</t>
  </si>
  <si>
    <t xml:space="preserve">ИП Кренц</t>
  </si>
  <si>
    <t xml:space="preserve">Планирование под ЛЭП</t>
  </si>
  <si>
    <t xml:space="preserve">ИП Черенев</t>
  </si>
  <si>
    <t xml:space="preserve">Расходники для мотокос</t>
  </si>
  <si>
    <t xml:space="preserve">Энергия Сервис</t>
  </si>
  <si>
    <t xml:space="preserve">Мотокосы 2 шт</t>
  </si>
  <si>
    <t xml:space="preserve">ИП Зырянов</t>
  </si>
  <si>
    <t xml:space="preserve">Вазоны</t>
  </si>
  <si>
    <t xml:space="preserve">ИП Берсенева</t>
  </si>
  <si>
    <t xml:space="preserve">Ямочный ремонт</t>
  </si>
  <si>
    <t xml:space="preserve">Леруа Мерлен</t>
  </si>
  <si>
    <t xml:space="preserve">Хозтовары</t>
  </si>
  <si>
    <t xml:space="preserve">УК Вилла</t>
  </si>
  <si>
    <t xml:space="preserve">Возмещение затрат на мелкие расходники, хозтовары, мелкие строительные работы</t>
  </si>
  <si>
    <t xml:space="preserve">ИП Постовалов</t>
  </si>
  <si>
    <t xml:space="preserve">Калитки, ремонт ограждения волейбольной площадки</t>
  </si>
  <si>
    <t xml:space="preserve">Организация праздников и мероприятия</t>
  </si>
  <si>
    <t xml:space="preserve">ИП Корнеева</t>
  </si>
  <si>
    <t xml:space="preserve">День Поселка 2017</t>
  </si>
  <si>
    <t xml:space="preserve">Юра Ивент</t>
  </si>
  <si>
    <t xml:space="preserve">Новый Год</t>
  </si>
  <si>
    <t xml:space="preserve">ИП Маслова</t>
  </si>
  <si>
    <t xml:space="preserve">Масленица</t>
  </si>
  <si>
    <t xml:space="preserve">Административно-хозяйственные расходы </t>
  </si>
  <si>
    <t xml:space="preserve">Типография для Вас</t>
  </si>
  <si>
    <t xml:space="preserve">Изготовление пропусков</t>
  </si>
  <si>
    <t xml:space="preserve">Мастер-экспо</t>
  </si>
  <si>
    <t xml:space="preserve">Информационные таблички на площадки</t>
  </si>
  <si>
    <t xml:space="preserve">Одис</t>
  </si>
  <si>
    <t xml:space="preserve">Покупка онлайн-кассы</t>
  </si>
  <si>
    <t xml:space="preserve">Услуги РКО</t>
  </si>
  <si>
    <t xml:space="preserve">ИП Махаев</t>
  </si>
  <si>
    <t xml:space="preserve">информационные стенды на площадки</t>
  </si>
  <si>
    <t xml:space="preserve">Аэропорт Кольцово</t>
  </si>
  <si>
    <t xml:space="preserve">аренда зала для собрания</t>
  </si>
  <si>
    <t xml:space="preserve">ИП Попова</t>
  </si>
  <si>
    <t xml:space="preserve">Договор с бухгалтером УК (2,5 мес.)</t>
  </si>
  <si>
    <t xml:space="preserve">ИП Митрохин</t>
  </si>
  <si>
    <t xml:space="preserve">Усуги юриста по взысканию задолженностей перед ДНП</t>
  </si>
  <si>
    <t xml:space="preserve">Госпошлины</t>
  </si>
  <si>
    <t xml:space="preserve">ИП Бочкова</t>
  </si>
  <si>
    <t xml:space="preserve">Распечатка документов</t>
  </si>
  <si>
    <t xml:space="preserve">Договор с диспетчером УК (2,5 мес)</t>
  </si>
  <si>
    <t xml:space="preserve">Управление делами</t>
  </si>
  <si>
    <t xml:space="preserve">ИТОГО расходов 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</si>
</sst>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  &quot;"/>
    <numFmt numFmtId="166" formatCode="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CE181E"/>
      <name val="Times New Roman"/>
      <family val="1"/>
      <charset val="204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969696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4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6" fontId="11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RowHeight="13.8" zeroHeight="false" outlineLevelRow="0" outlineLevelCol="0"/>
  <cols>
    <col collapsed="false" customWidth="true" hidden="false" outlineLevel="0" max="1" min="1" style="1" width="35.71"/>
    <col collapsed="false" customWidth="true" hidden="false" outlineLevel="0" max="2" min="2" style="2" width="55.44"/>
    <col collapsed="false" customWidth="true" hidden="false" outlineLevel="0" max="3" min="3" style="1" width="18.06"/>
    <col collapsed="false" customWidth="true" hidden="false" outlineLevel="0" max="4" min="4" style="1" width="15.95"/>
    <col collapsed="false" customWidth="true" hidden="false" outlineLevel="0" max="5" min="5" style="1" width="18.2"/>
    <col collapsed="false" customWidth="true" hidden="false" outlineLevel="0" max="6" min="6" style="3" width="49.34"/>
    <col collapsed="false" customWidth="true" hidden="false" outlineLevel="0" max="7" min="7" style="1" width="11.94"/>
    <col collapsed="false" customWidth="true" hidden="false" outlineLevel="0" max="1025" min="8" style="1" width="8.67"/>
  </cols>
  <sheetData>
    <row r="1" customFormat="false" ht="20.25" hidden="false" customHeight="true" outlineLevel="0" collapsed="false">
      <c r="A1" s="4" t="s">
        <v>0</v>
      </c>
      <c r="B1" s="4"/>
      <c r="C1" s="4"/>
      <c r="D1" s="4"/>
      <c r="E1" s="5"/>
    </row>
    <row r="2" customFormat="false" ht="23.25" hidden="false" customHeight="true" outlineLevel="0" collapsed="false">
      <c r="A2" s="6" t="s">
        <v>1</v>
      </c>
      <c r="B2" s="6"/>
      <c r="C2" s="6"/>
      <c r="D2" s="6"/>
      <c r="E2" s="7"/>
    </row>
    <row r="3" s="11" customFormat="true" ht="13.8" hidden="false" customHeight="false" outlineLevel="0" collapsed="false">
      <c r="A3" s="8" t="s">
        <v>2</v>
      </c>
      <c r="B3" s="9" t="s">
        <v>3</v>
      </c>
      <c r="C3" s="10" t="s">
        <v>4</v>
      </c>
      <c r="D3" s="8" t="s">
        <v>5</v>
      </c>
      <c r="E3" s="3"/>
      <c r="AMJ3" s="0"/>
    </row>
    <row r="4" s="1" customFormat="true" ht="13.8" hidden="false" customHeight="false" outlineLevel="0" collapsed="false">
      <c r="A4" s="12"/>
      <c r="B4" s="12"/>
      <c r="C4" s="13"/>
      <c r="D4" s="14"/>
      <c r="E4" s="3"/>
      <c r="AMJ4" s="0"/>
    </row>
    <row r="5" s="1" customFormat="true" ht="25.35" hidden="false" customHeight="true" outlineLevel="0" collapsed="false">
      <c r="A5" s="14" t="s">
        <v>6</v>
      </c>
      <c r="B5" s="15" t="s">
        <v>7</v>
      </c>
      <c r="C5" s="16" t="n">
        <v>23301102.72</v>
      </c>
      <c r="D5" s="14"/>
      <c r="E5" s="3"/>
      <c r="AMJ5" s="0"/>
    </row>
    <row r="6" s="1" customFormat="true" ht="13.8" hidden="false" customHeight="false" outlineLevel="0" collapsed="false">
      <c r="A6" s="14"/>
      <c r="B6" s="15" t="s">
        <v>8</v>
      </c>
      <c r="C6" s="13" t="n">
        <f aca="false">2149602.28-46335.1</f>
        <v>2103267.18</v>
      </c>
      <c r="D6" s="14"/>
      <c r="E6" s="3"/>
      <c r="AMJ6" s="0"/>
    </row>
    <row r="7" s="1" customFormat="true" ht="13.8" hidden="false" customHeight="false" outlineLevel="0" collapsed="false">
      <c r="A7" s="14"/>
      <c r="B7" s="15" t="s">
        <v>9</v>
      </c>
      <c r="C7" s="13" t="n">
        <f aca="false">1897081.12+968119.16</f>
        <v>2865200.28</v>
      </c>
      <c r="D7" s="14"/>
      <c r="E7" s="3"/>
      <c r="AMJ7" s="0"/>
    </row>
    <row r="8" s="1" customFormat="true" ht="13.8" hidden="false" customHeight="false" outlineLevel="0" collapsed="false">
      <c r="A8" s="14"/>
      <c r="B8" s="15" t="s">
        <v>10</v>
      </c>
      <c r="C8" s="13" t="n">
        <f aca="false">379283.44+8416.38</f>
        <v>387699.82</v>
      </c>
      <c r="D8" s="14"/>
      <c r="E8" s="3"/>
      <c r="AMJ8" s="0"/>
    </row>
    <row r="9" s="1" customFormat="true" ht="25.35" hidden="false" customHeight="true" outlineLevel="0" collapsed="false">
      <c r="A9" s="14" t="s">
        <v>11</v>
      </c>
      <c r="B9" s="15" t="s">
        <v>12</v>
      </c>
      <c r="C9" s="16"/>
      <c r="D9" s="17" t="n">
        <v>21700417.71</v>
      </c>
      <c r="E9" s="3"/>
      <c r="AMJ9" s="0"/>
    </row>
    <row r="10" s="1" customFormat="true" ht="13.8" hidden="false" customHeight="false" outlineLevel="0" collapsed="false">
      <c r="A10" s="14"/>
      <c r="B10" s="15" t="s">
        <v>13</v>
      </c>
      <c r="C10" s="13"/>
      <c r="D10" s="18" t="n">
        <f aca="false">230581.07+366206.59</f>
        <v>596787.66</v>
      </c>
      <c r="E10" s="3"/>
      <c r="AMJ10" s="0"/>
    </row>
    <row r="11" s="1" customFormat="true" ht="13.8" hidden="false" customHeight="false" outlineLevel="0" collapsed="false">
      <c r="A11" s="14"/>
      <c r="B11" s="15" t="s">
        <v>9</v>
      </c>
      <c r="C11" s="13"/>
      <c r="D11" s="18" t="n">
        <f aca="false">1917715.43+1196499.7</f>
        <v>3114215.13</v>
      </c>
      <c r="E11" s="3"/>
      <c r="AMJ11" s="0"/>
    </row>
    <row r="12" s="1" customFormat="true" ht="13.8" hidden="false" customHeight="false" outlineLevel="0" collapsed="false">
      <c r="A12" s="14"/>
      <c r="B12" s="15" t="s">
        <v>10</v>
      </c>
      <c r="C12" s="13"/>
      <c r="D12" s="18" t="n">
        <f aca="false">358962.99+19760.76</f>
        <v>378723.75</v>
      </c>
      <c r="E12" s="19"/>
      <c r="AMJ12" s="0"/>
    </row>
    <row r="13" customFormat="false" ht="13.8" hidden="false" customHeight="false" outlineLevel="0" collapsed="false">
      <c r="A13" s="20"/>
      <c r="B13" s="21"/>
      <c r="C13" s="22"/>
      <c r="D13" s="23"/>
      <c r="E13" s="23"/>
      <c r="F13" s="24"/>
    </row>
    <row r="14" customFormat="false" ht="13.8" hidden="false" customHeight="false" outlineLevel="0" collapsed="false">
      <c r="A14" s="25"/>
      <c r="B14" s="26"/>
      <c r="C14" s="27"/>
      <c r="D14" s="28"/>
      <c r="E14" s="28"/>
      <c r="F14" s="24"/>
    </row>
    <row r="15" customFormat="false" ht="13.8" hidden="false" customHeight="false" outlineLevel="0" collapsed="false">
      <c r="A15" s="25"/>
      <c r="B15" s="26"/>
      <c r="C15" s="27"/>
      <c r="D15" s="28"/>
      <c r="E15" s="28"/>
      <c r="F15" s="24"/>
    </row>
    <row r="16" customFormat="false" ht="20.25" hidden="false" customHeight="true" outlineLevel="0" collapsed="false">
      <c r="A16" s="29" t="s">
        <v>14</v>
      </c>
      <c r="B16" s="29"/>
      <c r="C16" s="29"/>
      <c r="D16" s="29"/>
      <c r="E16" s="29"/>
      <c r="F16" s="29"/>
    </row>
    <row r="17" customFormat="false" ht="23.25" hidden="false" customHeight="true" outlineLevel="0" collapsed="false">
      <c r="A17" s="30" t="s">
        <v>1</v>
      </c>
      <c r="B17" s="30"/>
      <c r="C17" s="30"/>
      <c r="D17" s="30"/>
      <c r="E17" s="30"/>
      <c r="F17" s="30"/>
    </row>
    <row r="18" customFormat="false" ht="13.8" hidden="false" customHeight="false" outlineLevel="0" collapsed="false">
      <c r="A18" s="8" t="s">
        <v>15</v>
      </c>
      <c r="B18" s="8" t="s">
        <v>3</v>
      </c>
      <c r="C18" s="10" t="s">
        <v>4</v>
      </c>
      <c r="D18" s="8" t="s">
        <v>5</v>
      </c>
      <c r="E18" s="8" t="s">
        <v>16</v>
      </c>
      <c r="F18" s="9" t="s">
        <v>17</v>
      </c>
    </row>
    <row r="19" customFormat="false" ht="30" hidden="false" customHeight="true" outlineLevel="0" collapsed="false">
      <c r="A19" s="31" t="s">
        <v>18</v>
      </c>
      <c r="B19" s="12"/>
      <c r="C19" s="16" t="n">
        <f aca="false">SUM(C20:C30)</f>
        <v>17172804</v>
      </c>
      <c r="D19" s="16" t="n">
        <f aca="false">SUM(D20:D30)</f>
        <v>12535373.26</v>
      </c>
      <c r="E19" s="16" t="n">
        <f aca="false">D19-C19</f>
        <v>-4637430.74</v>
      </c>
      <c r="F19" s="32"/>
    </row>
    <row r="20" customFormat="false" ht="61.15" hidden="false" customHeight="false" outlineLevel="0" collapsed="false">
      <c r="A20" s="12" t="s">
        <v>19</v>
      </c>
      <c r="B20" s="33" t="s">
        <v>20</v>
      </c>
      <c r="C20" s="34" t="n">
        <v>3872550</v>
      </c>
      <c r="D20" s="34" t="n">
        <v>3326091</v>
      </c>
      <c r="E20" s="34" t="n">
        <f aca="false">D20-C20</f>
        <v>-546459</v>
      </c>
      <c r="F20" s="32" t="s">
        <v>21</v>
      </c>
    </row>
    <row r="21" customFormat="false" ht="101.25" hidden="false" customHeight="true" outlineLevel="0" collapsed="false">
      <c r="A21" s="12" t="s">
        <v>22</v>
      </c>
      <c r="B21" s="35" t="s">
        <v>23</v>
      </c>
      <c r="C21" s="34" t="n">
        <v>450000</v>
      </c>
      <c r="D21" s="36" t="n">
        <v>503834.8</v>
      </c>
      <c r="E21" s="36" t="n">
        <f aca="false">D21-C21</f>
        <v>53834.8</v>
      </c>
      <c r="F21" s="32" t="s">
        <v>24</v>
      </c>
    </row>
    <row r="22" customFormat="false" ht="204.45" hidden="false" customHeight="false" outlineLevel="0" collapsed="false">
      <c r="A22" s="12" t="s">
        <v>25</v>
      </c>
      <c r="B22" s="33" t="s">
        <v>26</v>
      </c>
      <c r="C22" s="34" t="n">
        <v>350000</v>
      </c>
      <c r="D22" s="34" t="n">
        <v>140398</v>
      </c>
      <c r="E22" s="34" t="n">
        <f aca="false">D22-C22</f>
        <v>-209602</v>
      </c>
      <c r="F22" s="32" t="s">
        <v>27</v>
      </c>
    </row>
    <row r="23" customFormat="false" ht="120.85" hidden="false" customHeight="false" outlineLevel="0" collapsed="false">
      <c r="A23" s="12" t="s">
        <v>28</v>
      </c>
      <c r="B23" s="33" t="s">
        <v>29</v>
      </c>
      <c r="C23" s="34" t="n">
        <v>435652</v>
      </c>
      <c r="D23" s="36" t="n">
        <v>256515.04</v>
      </c>
      <c r="E23" s="36" t="n">
        <f aca="false">D23-C23</f>
        <v>-179136.96</v>
      </c>
      <c r="F23" s="32" t="s">
        <v>30</v>
      </c>
      <c r="G23" s="37"/>
    </row>
    <row r="24" customFormat="false" ht="267.75" hidden="false" customHeight="true" outlineLevel="0" collapsed="false">
      <c r="A24" s="12" t="s">
        <v>31</v>
      </c>
      <c r="B24" s="33" t="s">
        <v>32</v>
      </c>
      <c r="C24" s="34" t="n">
        <v>4947418</v>
      </c>
      <c r="D24" s="36" t="n">
        <v>1431338.14</v>
      </c>
      <c r="E24" s="36" t="n">
        <f aca="false">D24-C24</f>
        <v>-3516079.86</v>
      </c>
      <c r="F24" s="38" t="s">
        <v>33</v>
      </c>
    </row>
    <row r="25" customFormat="false" ht="84.75" hidden="false" customHeight="true" outlineLevel="0" collapsed="false">
      <c r="A25" s="12" t="s">
        <v>34</v>
      </c>
      <c r="B25" s="33" t="s">
        <v>35</v>
      </c>
      <c r="C25" s="34" t="n">
        <v>230000</v>
      </c>
      <c r="D25" s="36" t="n">
        <v>286022.8</v>
      </c>
      <c r="E25" s="36" t="n">
        <f aca="false">D25-C25</f>
        <v>56022.8</v>
      </c>
      <c r="F25" s="32" t="s">
        <v>36</v>
      </c>
    </row>
    <row r="26" customFormat="false" ht="69.75" hidden="false" customHeight="true" outlineLevel="0" collapsed="false">
      <c r="A26" s="12" t="s">
        <v>37</v>
      </c>
      <c r="B26" s="33" t="s">
        <v>38</v>
      </c>
      <c r="C26" s="34" t="n">
        <v>150000</v>
      </c>
      <c r="D26" s="36" t="n">
        <v>352715.48</v>
      </c>
      <c r="E26" s="36" t="n">
        <f aca="false">D26-C26</f>
        <v>202715.48</v>
      </c>
      <c r="F26" s="32" t="s">
        <v>39</v>
      </c>
    </row>
    <row r="27" customFormat="false" ht="264.15" hidden="false" customHeight="false" outlineLevel="0" collapsed="false">
      <c r="A27" s="12" t="s">
        <v>40</v>
      </c>
      <c r="B27" s="33" t="s">
        <v>41</v>
      </c>
      <c r="C27" s="34" t="n">
        <v>600000</v>
      </c>
      <c r="D27" s="34" t="n">
        <v>125000</v>
      </c>
      <c r="E27" s="34" t="n">
        <f aca="false">D27-C27</f>
        <v>-475000</v>
      </c>
      <c r="F27" s="32" t="s">
        <v>42</v>
      </c>
    </row>
    <row r="28" customFormat="false" ht="108.95" hidden="false" customHeight="false" outlineLevel="0" collapsed="false">
      <c r="A28" s="12" t="s">
        <v>43</v>
      </c>
      <c r="B28" s="33" t="s">
        <v>44</v>
      </c>
      <c r="C28" s="34" t="n">
        <v>720000</v>
      </c>
      <c r="D28" s="36" t="n">
        <v>272204</v>
      </c>
      <c r="E28" s="36" t="n">
        <f aca="false">D28-C28</f>
        <v>-447796</v>
      </c>
      <c r="F28" s="32" t="s">
        <v>45</v>
      </c>
    </row>
    <row r="29" customFormat="false" ht="108.95" hidden="false" customHeight="false" outlineLevel="0" collapsed="false">
      <c r="A29" s="12" t="s">
        <v>46</v>
      </c>
      <c r="B29" s="33" t="s">
        <v>47</v>
      </c>
      <c r="C29" s="34" t="n">
        <v>300000</v>
      </c>
      <c r="D29" s="34" t="n">
        <v>62500</v>
      </c>
      <c r="E29" s="34" t="n">
        <f aca="false">D29-C29</f>
        <v>-237500</v>
      </c>
      <c r="F29" s="32" t="s">
        <v>48</v>
      </c>
    </row>
    <row r="30" customFormat="false" ht="132.8" hidden="false" customHeight="false" outlineLevel="0" collapsed="false">
      <c r="A30" s="12" t="s">
        <v>49</v>
      </c>
      <c r="B30" s="33" t="s">
        <v>50</v>
      </c>
      <c r="C30" s="34" t="n">
        <v>5117184</v>
      </c>
      <c r="D30" s="34" t="n">
        <v>5778754</v>
      </c>
      <c r="E30" s="34" t="n">
        <f aca="false">D30-C30</f>
        <v>661570</v>
      </c>
      <c r="F30" s="32" t="s">
        <v>51</v>
      </c>
    </row>
    <row r="31" customFormat="false" ht="13.8" hidden="false" customHeight="false" outlineLevel="0" collapsed="false">
      <c r="C31" s="39"/>
      <c r="D31" s="39"/>
      <c r="E31" s="39"/>
      <c r="F31" s="40"/>
    </row>
    <row r="32" customFormat="false" ht="17.35" hidden="false" customHeight="false" outlineLevel="0" collapsed="false">
      <c r="A32" s="41" t="s">
        <v>52</v>
      </c>
      <c r="B32" s="42"/>
      <c r="C32" s="43"/>
      <c r="D32" s="43"/>
      <c r="E32" s="43"/>
      <c r="F32" s="44"/>
    </row>
    <row r="33" customFormat="false" ht="61.5" hidden="false" customHeight="false" outlineLevel="0" collapsed="false">
      <c r="A33" s="45" t="s">
        <v>53</v>
      </c>
      <c r="B33" s="45"/>
      <c r="C33" s="45"/>
      <c r="D33" s="45"/>
      <c r="E33" s="45"/>
      <c r="F33" s="45"/>
    </row>
    <row r="34" customFormat="false" ht="31.5" hidden="false" customHeight="false" outlineLevel="0" collapsed="false">
      <c r="A34" s="45" t="s">
        <v>54</v>
      </c>
      <c r="B34" s="45"/>
      <c r="C34" s="45"/>
      <c r="D34" s="45"/>
      <c r="E34" s="45"/>
      <c r="F34" s="45"/>
    </row>
    <row r="35" customFormat="false" ht="17.35" hidden="false" customHeight="false" outlineLevel="0" collapsed="false">
      <c r="A35" s="43"/>
      <c r="B35" s="43"/>
      <c r="C35" s="43"/>
      <c r="D35" s="43"/>
      <c r="E35" s="43"/>
      <c r="F35" s="43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7.35" hidden="false" customHeight="false" outlineLevel="0" collapsed="false">
      <c r="A36" s="46" t="s">
        <v>55</v>
      </c>
      <c r="B36" s="46"/>
      <c r="C36" s="46"/>
      <c r="D36" s="46"/>
      <c r="E36" s="46"/>
      <c r="F36" s="46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1:D1"/>
    <mergeCell ref="A2:D2"/>
    <mergeCell ref="A5:A8"/>
    <mergeCell ref="A9:A12"/>
    <mergeCell ref="A16:F16"/>
    <mergeCell ref="A17:F17"/>
    <mergeCell ref="A33:F33"/>
    <mergeCell ref="A34:F34"/>
    <mergeCell ref="A36:F36"/>
  </mergeCells>
  <printOptions headings="false" gridLines="false" gridLinesSet="true" horizontalCentered="false" verticalCentered="false"/>
  <pageMargins left="0.4" right="0.4" top="0.747916666666667" bottom="0.47986111111111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2" min="1" style="47" width="30.39"/>
    <col collapsed="false" customWidth="true" hidden="false" outlineLevel="0" max="3" min="3" style="48" width="30.39"/>
    <col collapsed="false" customWidth="true" hidden="false" outlineLevel="0" max="1025" min="4" style="47" width="30.39"/>
  </cols>
  <sheetData>
    <row r="1" customFormat="false" ht="17.35" hidden="false" customHeight="false" outlineLevel="0" collapsed="false">
      <c r="A1" s="49" t="s">
        <v>56</v>
      </c>
      <c r="B1" s="49"/>
      <c r="C1" s="49"/>
      <c r="D1" s="49"/>
    </row>
    <row r="3" customFormat="false" ht="13.8" hidden="false" customHeight="false" outlineLevel="0" collapsed="false">
      <c r="A3" s="50" t="s">
        <v>15</v>
      </c>
      <c r="B3" s="50" t="s">
        <v>57</v>
      </c>
      <c r="C3" s="51" t="s">
        <v>3</v>
      </c>
      <c r="D3" s="50" t="s">
        <v>58</v>
      </c>
    </row>
    <row r="4" customFormat="false" ht="13.8" hidden="false" customHeight="true" outlineLevel="0" collapsed="false">
      <c r="A4" s="52" t="s">
        <v>19</v>
      </c>
      <c r="B4" s="53" t="s">
        <v>59</v>
      </c>
      <c r="C4" s="54" t="s">
        <v>60</v>
      </c>
      <c r="D4" s="55" t="n">
        <f aca="false">4066+2500+3000+7725</f>
        <v>17291</v>
      </c>
    </row>
    <row r="5" customFormat="false" ht="13.8" hidden="false" customHeight="false" outlineLevel="0" collapsed="false">
      <c r="A5" s="52"/>
      <c r="B5" s="53" t="s">
        <v>61</v>
      </c>
      <c r="C5" s="54" t="s">
        <v>62</v>
      </c>
      <c r="D5" s="55" t="n">
        <f aca="false">267720+282720+268600+282720+273600+282720+282720+255360+282720+273600+282720+273600</f>
        <v>3308800</v>
      </c>
    </row>
    <row r="6" customFormat="false" ht="13.8" hidden="false" customHeight="false" outlineLevel="0" collapsed="false">
      <c r="A6" s="56" t="s">
        <v>63</v>
      </c>
      <c r="B6" s="56"/>
      <c r="C6" s="56"/>
      <c r="D6" s="57" t="n">
        <f aca="false">D4+D5</f>
        <v>3326091</v>
      </c>
    </row>
    <row r="7" customFormat="false" ht="13.8" hidden="false" customHeight="false" outlineLevel="0" collapsed="false">
      <c r="A7" s="58"/>
      <c r="B7" s="59"/>
      <c r="C7" s="60"/>
      <c r="D7" s="61"/>
    </row>
    <row r="8" customFormat="false" ht="13.8" hidden="false" customHeight="false" outlineLevel="0" collapsed="false">
      <c r="A8" s="62" t="s">
        <v>64</v>
      </c>
      <c r="B8" s="53" t="s">
        <v>65</v>
      </c>
      <c r="C8" s="54" t="s">
        <v>66</v>
      </c>
      <c r="D8" s="55" t="n">
        <f aca="false">4720+17424+40268.8+35622.4+36590.4+36784+31944+37752+37364.8+52916.8+51174.4+4000+39484.4+40268.8+19360</f>
        <v>485674.8</v>
      </c>
    </row>
    <row r="9" customFormat="false" ht="13.8" hidden="false" customHeight="false" outlineLevel="0" collapsed="false">
      <c r="A9" s="62"/>
      <c r="B9" s="53" t="s">
        <v>67</v>
      </c>
      <c r="C9" s="54" t="s">
        <v>68</v>
      </c>
      <c r="D9" s="55" t="n">
        <f aca="false">13440+4720</f>
        <v>18160</v>
      </c>
    </row>
    <row r="10" customFormat="false" ht="13.8" hidden="false" customHeight="false" outlineLevel="0" collapsed="false">
      <c r="A10" s="56" t="s">
        <v>63</v>
      </c>
      <c r="B10" s="56"/>
      <c r="C10" s="56"/>
      <c r="D10" s="57" t="n">
        <f aca="false">D8+D9</f>
        <v>503834.8</v>
      </c>
    </row>
    <row r="11" customFormat="false" ht="13.8" hidden="false" customHeight="false" outlineLevel="0" collapsed="false">
      <c r="A11" s="58"/>
      <c r="B11" s="63"/>
      <c r="C11" s="64"/>
      <c r="D11" s="61"/>
    </row>
    <row r="12" customFormat="false" ht="13.8" hidden="false" customHeight="true" outlineLevel="0" collapsed="false">
      <c r="A12" s="52" t="s">
        <v>25</v>
      </c>
      <c r="B12" s="53" t="s">
        <v>69</v>
      </c>
      <c r="C12" s="54" t="s">
        <v>70</v>
      </c>
      <c r="D12" s="65" t="n">
        <v>1698</v>
      </c>
    </row>
    <row r="13" customFormat="false" ht="25.5" hidden="false" customHeight="false" outlineLevel="0" collapsed="false">
      <c r="A13" s="52"/>
      <c r="B13" s="66" t="s">
        <v>71</v>
      </c>
      <c r="C13" s="54" t="s">
        <v>72</v>
      </c>
      <c r="D13" s="65" t="n">
        <v>55400</v>
      </c>
    </row>
    <row r="14" customFormat="false" ht="13.8" hidden="false" customHeight="false" outlineLevel="0" collapsed="false">
      <c r="A14" s="52"/>
      <c r="B14" s="66" t="s">
        <v>73</v>
      </c>
      <c r="C14" s="54" t="s">
        <v>74</v>
      </c>
      <c r="D14" s="65" t="n">
        <v>3800</v>
      </c>
    </row>
    <row r="15" customFormat="false" ht="37.5" hidden="false" customHeight="false" outlineLevel="0" collapsed="false">
      <c r="A15" s="52"/>
      <c r="B15" s="66" t="s">
        <v>75</v>
      </c>
      <c r="C15" s="54" t="s">
        <v>76</v>
      </c>
      <c r="D15" s="65" t="n">
        <v>79500</v>
      </c>
    </row>
    <row r="16" customFormat="false" ht="13.8" hidden="false" customHeight="false" outlineLevel="0" collapsed="false">
      <c r="A16" s="56" t="s">
        <v>63</v>
      </c>
      <c r="B16" s="56"/>
      <c r="C16" s="56"/>
      <c r="D16" s="57" t="n">
        <f aca="false">D12+D13+D14+D15</f>
        <v>140398</v>
      </c>
    </row>
    <row r="17" customFormat="false" ht="13.8" hidden="false" customHeight="false" outlineLevel="0" collapsed="false">
      <c r="A17" s="58"/>
      <c r="B17" s="63"/>
      <c r="C17" s="64"/>
      <c r="D17" s="61"/>
    </row>
    <row r="18" customFormat="false" ht="25.35" hidden="false" customHeight="false" outlineLevel="0" collapsed="false">
      <c r="A18" s="62" t="s">
        <v>28</v>
      </c>
      <c r="B18" s="53" t="s">
        <v>77</v>
      </c>
      <c r="C18" s="54" t="s">
        <v>78</v>
      </c>
      <c r="D18" s="55" t="n">
        <v>231515.04</v>
      </c>
    </row>
    <row r="19" customFormat="false" ht="25.5" hidden="false" customHeight="false" outlineLevel="0" collapsed="false">
      <c r="A19" s="62"/>
      <c r="B19" s="66" t="s">
        <v>79</v>
      </c>
      <c r="C19" s="54" t="s">
        <v>80</v>
      </c>
      <c r="D19" s="65" t="n">
        <v>25000</v>
      </c>
    </row>
    <row r="20" customFormat="false" ht="13.8" hidden="false" customHeight="false" outlineLevel="0" collapsed="false">
      <c r="A20" s="56" t="s">
        <v>63</v>
      </c>
      <c r="B20" s="56"/>
      <c r="C20" s="56"/>
      <c r="D20" s="57" t="n">
        <f aca="false">D18+D19</f>
        <v>256515.04</v>
      </c>
    </row>
    <row r="21" customFormat="false" ht="13.8" hidden="false" customHeight="false" outlineLevel="0" collapsed="false">
      <c r="A21" s="58"/>
      <c r="B21" s="63"/>
      <c r="C21" s="64"/>
      <c r="D21" s="61"/>
    </row>
    <row r="22" customFormat="false" ht="13.8" hidden="false" customHeight="true" outlineLevel="0" collapsed="false">
      <c r="A22" s="52" t="s">
        <v>31</v>
      </c>
      <c r="B22" s="53" t="s">
        <v>81</v>
      </c>
      <c r="C22" s="54" t="s">
        <v>82</v>
      </c>
      <c r="D22" s="65" t="n">
        <v>149050</v>
      </c>
    </row>
    <row r="23" customFormat="false" ht="13.8" hidden="false" customHeight="false" outlineLevel="0" collapsed="false">
      <c r="A23" s="52"/>
      <c r="B23" s="66" t="s">
        <v>83</v>
      </c>
      <c r="C23" s="54" t="s">
        <v>84</v>
      </c>
      <c r="D23" s="65" t="n">
        <v>4000</v>
      </c>
    </row>
    <row r="24" customFormat="false" ht="13.8" hidden="false" customHeight="false" outlineLevel="0" collapsed="false">
      <c r="A24" s="52"/>
      <c r="B24" s="66" t="s">
        <v>85</v>
      </c>
      <c r="C24" s="62" t="s">
        <v>86</v>
      </c>
      <c r="D24" s="65" t="n">
        <v>153400</v>
      </c>
    </row>
    <row r="25" customFormat="false" ht="13.8" hidden="false" customHeight="false" outlineLevel="0" collapsed="false">
      <c r="A25" s="52"/>
      <c r="B25" s="66" t="s">
        <v>83</v>
      </c>
      <c r="C25" s="62"/>
      <c r="D25" s="65" t="n">
        <v>22100</v>
      </c>
    </row>
    <row r="26" customFormat="false" ht="13.8" hidden="false" customHeight="false" outlineLevel="0" collapsed="false">
      <c r="A26" s="52"/>
      <c r="B26" s="66" t="s">
        <v>87</v>
      </c>
      <c r="C26" s="54" t="s">
        <v>88</v>
      </c>
      <c r="D26" s="65" t="n">
        <v>112875</v>
      </c>
    </row>
    <row r="27" customFormat="false" ht="13.8" hidden="false" customHeight="false" outlineLevel="0" collapsed="false">
      <c r="A27" s="52"/>
      <c r="B27" s="66" t="s">
        <v>89</v>
      </c>
      <c r="C27" s="62" t="s">
        <v>90</v>
      </c>
      <c r="D27" s="65" t="n">
        <v>7150</v>
      </c>
    </row>
    <row r="28" customFormat="false" ht="13.8" hidden="false" customHeight="false" outlineLevel="0" collapsed="false">
      <c r="A28" s="52"/>
      <c r="B28" s="66" t="s">
        <v>85</v>
      </c>
      <c r="C28" s="62"/>
      <c r="D28" s="65" t="n">
        <v>29260</v>
      </c>
    </row>
    <row r="29" customFormat="false" ht="13.8" hidden="false" customHeight="false" outlineLevel="0" collapsed="false">
      <c r="A29" s="52"/>
      <c r="B29" s="66" t="s">
        <v>91</v>
      </c>
      <c r="C29" s="54" t="s">
        <v>92</v>
      </c>
      <c r="D29" s="65" t="n">
        <v>2100</v>
      </c>
    </row>
    <row r="30" customFormat="false" ht="13.8" hidden="false" customHeight="false" outlineLevel="0" collapsed="false">
      <c r="A30" s="52"/>
      <c r="B30" s="66" t="s">
        <v>93</v>
      </c>
      <c r="C30" s="54" t="s">
        <v>94</v>
      </c>
      <c r="D30" s="65" t="n">
        <v>54080</v>
      </c>
    </row>
    <row r="31" customFormat="false" ht="13.8" hidden="false" customHeight="false" outlineLevel="0" collapsed="false">
      <c r="A31" s="52"/>
      <c r="B31" s="66" t="s">
        <v>95</v>
      </c>
      <c r="C31" s="54" t="s">
        <v>96</v>
      </c>
      <c r="D31" s="65" t="n">
        <v>18040</v>
      </c>
    </row>
    <row r="32" customFormat="false" ht="13.8" hidden="false" customHeight="false" outlineLevel="0" collapsed="false">
      <c r="A32" s="52"/>
      <c r="B32" s="66" t="s">
        <v>97</v>
      </c>
      <c r="C32" s="54" t="s">
        <v>98</v>
      </c>
      <c r="D32" s="65" t="n">
        <v>317400</v>
      </c>
    </row>
    <row r="33" customFormat="false" ht="13.8" hidden="false" customHeight="false" outlineLevel="0" collapsed="false">
      <c r="A33" s="52"/>
      <c r="B33" s="66" t="s">
        <v>99</v>
      </c>
      <c r="C33" s="54" t="s">
        <v>100</v>
      </c>
      <c r="D33" s="65" t="n">
        <v>4522</v>
      </c>
    </row>
    <row r="34" customFormat="false" ht="37.3" hidden="false" customHeight="false" outlineLevel="0" collapsed="false">
      <c r="A34" s="52"/>
      <c r="B34" s="66" t="s">
        <v>101</v>
      </c>
      <c r="C34" s="54" t="s">
        <v>102</v>
      </c>
      <c r="D34" s="65" t="n">
        <v>15410.14</v>
      </c>
    </row>
    <row r="35" customFormat="false" ht="25.35" hidden="false" customHeight="false" outlineLevel="0" collapsed="false">
      <c r="A35" s="52"/>
      <c r="B35" s="66" t="s">
        <v>103</v>
      </c>
      <c r="C35" s="54" t="s">
        <v>104</v>
      </c>
      <c r="D35" s="55" t="n">
        <v>541951</v>
      </c>
    </row>
    <row r="36" customFormat="false" ht="13.8" hidden="false" customHeight="false" outlineLevel="0" collapsed="false">
      <c r="A36" s="56" t="s">
        <v>63</v>
      </c>
      <c r="B36" s="56"/>
      <c r="C36" s="56"/>
      <c r="D36" s="57" t="n">
        <f aca="false">D22+D23+D24+D25+D26+D27+D28+D29+D30+D31+D32+D33+D34+D35</f>
        <v>1431338.14</v>
      </c>
    </row>
    <row r="37" customFormat="false" ht="13.8" hidden="false" customHeight="false" outlineLevel="0" collapsed="false">
      <c r="A37" s="58"/>
      <c r="B37" s="63"/>
      <c r="C37" s="64"/>
      <c r="D37" s="61"/>
    </row>
    <row r="38" customFormat="false" ht="13.8" hidden="false" customHeight="false" outlineLevel="0" collapsed="false">
      <c r="A38" s="67" t="s">
        <v>105</v>
      </c>
      <c r="B38" s="66" t="s">
        <v>106</v>
      </c>
      <c r="C38" s="54" t="s">
        <v>107</v>
      </c>
      <c r="D38" s="65" t="n">
        <v>68300</v>
      </c>
    </row>
    <row r="39" customFormat="false" ht="13.8" hidden="false" customHeight="false" outlineLevel="0" collapsed="false">
      <c r="A39" s="67"/>
      <c r="B39" s="66" t="s">
        <v>108</v>
      </c>
      <c r="C39" s="54" t="s">
        <v>109</v>
      </c>
      <c r="D39" s="65" t="n">
        <v>122022.8</v>
      </c>
    </row>
    <row r="40" customFormat="false" ht="13.8" hidden="false" customHeight="false" outlineLevel="0" collapsed="false">
      <c r="A40" s="67"/>
      <c r="B40" s="66" t="s">
        <v>110</v>
      </c>
      <c r="C40" s="54" t="s">
        <v>111</v>
      </c>
      <c r="D40" s="65" t="n">
        <v>95700</v>
      </c>
    </row>
    <row r="41" customFormat="false" ht="13.8" hidden="false" customHeight="false" outlineLevel="0" collapsed="false">
      <c r="A41" s="56" t="s">
        <v>63</v>
      </c>
      <c r="B41" s="56"/>
      <c r="C41" s="56"/>
      <c r="D41" s="57" t="n">
        <f aca="false">D38+D39+D40</f>
        <v>286022.8</v>
      </c>
    </row>
    <row r="42" customFormat="false" ht="13.8" hidden="false" customHeight="false" outlineLevel="0" collapsed="false">
      <c r="A42" s="58"/>
      <c r="B42" s="63"/>
      <c r="C42" s="64"/>
      <c r="D42" s="61"/>
    </row>
    <row r="43" customFormat="false" ht="13.8" hidden="false" customHeight="false" outlineLevel="0" collapsed="false">
      <c r="A43" s="67" t="s">
        <v>112</v>
      </c>
      <c r="B43" s="66" t="s">
        <v>113</v>
      </c>
      <c r="C43" s="54" t="s">
        <v>114</v>
      </c>
      <c r="D43" s="65" t="n">
        <v>26275</v>
      </c>
    </row>
    <row r="44" customFormat="false" ht="25.5" hidden="false" customHeight="false" outlineLevel="0" collapsed="false">
      <c r="A44" s="67"/>
      <c r="B44" s="66" t="s">
        <v>115</v>
      </c>
      <c r="C44" s="54" t="s">
        <v>116</v>
      </c>
      <c r="D44" s="65" t="n">
        <v>7872.5</v>
      </c>
    </row>
    <row r="45" customFormat="false" ht="13.8" hidden="false" customHeight="false" outlineLevel="0" collapsed="false">
      <c r="A45" s="67"/>
      <c r="B45" s="66" t="s">
        <v>117</v>
      </c>
      <c r="C45" s="54" t="s">
        <v>118</v>
      </c>
      <c r="D45" s="65" t="n">
        <v>23900</v>
      </c>
    </row>
    <row r="46" customFormat="false" ht="13.8" hidden="false" customHeight="false" outlineLevel="0" collapsed="false">
      <c r="A46" s="67"/>
      <c r="B46" s="66" t="s">
        <v>119</v>
      </c>
      <c r="C46" s="54" t="s">
        <v>119</v>
      </c>
      <c r="D46" s="65" t="n">
        <v>284067.98</v>
      </c>
    </row>
    <row r="47" customFormat="false" ht="25.5" hidden="false" customHeight="false" outlineLevel="0" collapsed="false">
      <c r="A47" s="67"/>
      <c r="B47" s="66" t="s">
        <v>120</v>
      </c>
      <c r="C47" s="54" t="s">
        <v>121</v>
      </c>
      <c r="D47" s="65" t="n">
        <v>1600</v>
      </c>
    </row>
    <row r="48" customFormat="false" ht="13.8" hidden="false" customHeight="false" outlineLevel="0" collapsed="false">
      <c r="A48" s="67"/>
      <c r="B48" s="66" t="s">
        <v>122</v>
      </c>
      <c r="C48" s="54" t="s">
        <v>123</v>
      </c>
      <c r="D48" s="65" t="n">
        <v>9000</v>
      </c>
    </row>
    <row r="49" customFormat="false" ht="13.8" hidden="false" customHeight="false" outlineLevel="0" collapsed="false">
      <c r="A49" s="56" t="s">
        <v>63</v>
      </c>
      <c r="B49" s="56"/>
      <c r="C49" s="56"/>
      <c r="D49" s="57" t="n">
        <f aca="false">D43+D44+D45+D46+D47+D48</f>
        <v>352715.48</v>
      </c>
    </row>
    <row r="50" customFormat="false" ht="13.8" hidden="false" customHeight="false" outlineLevel="0" collapsed="false">
      <c r="A50" s="58"/>
      <c r="B50" s="63"/>
      <c r="C50" s="64"/>
      <c r="D50" s="61"/>
    </row>
    <row r="51" customFormat="false" ht="25.5" hidden="false" customHeight="false" outlineLevel="0" collapsed="false">
      <c r="A51" s="66" t="s">
        <v>40</v>
      </c>
      <c r="B51" s="66" t="s">
        <v>124</v>
      </c>
      <c r="C51" s="54" t="s">
        <v>125</v>
      </c>
      <c r="D51" s="65" t="n">
        <v>125000</v>
      </c>
    </row>
    <row r="52" customFormat="false" ht="13.8" hidden="false" customHeight="false" outlineLevel="0" collapsed="false">
      <c r="A52" s="56" t="s">
        <v>63</v>
      </c>
      <c r="B52" s="56"/>
      <c r="C52" s="56"/>
      <c r="D52" s="57" t="n">
        <f aca="false">D51</f>
        <v>125000</v>
      </c>
    </row>
    <row r="53" customFormat="false" ht="13.8" hidden="false" customHeight="false" outlineLevel="0" collapsed="false">
      <c r="A53" s="58"/>
      <c r="B53" s="63"/>
      <c r="C53" s="64"/>
      <c r="D53" s="61"/>
    </row>
    <row r="54" customFormat="false" ht="25.5" hidden="false" customHeight="false" outlineLevel="0" collapsed="false">
      <c r="A54" s="62" t="s">
        <v>43</v>
      </c>
      <c r="B54" s="66" t="s">
        <v>126</v>
      </c>
      <c r="C54" s="54" t="s">
        <v>127</v>
      </c>
      <c r="D54" s="65" t="n">
        <v>217370</v>
      </c>
    </row>
    <row r="55" customFormat="false" ht="13.8" hidden="false" customHeight="false" outlineLevel="0" collapsed="false">
      <c r="A55" s="62"/>
      <c r="B55" s="66" t="s">
        <v>128</v>
      </c>
      <c r="C55" s="54" t="s">
        <v>128</v>
      </c>
      <c r="D55" s="65" t="n">
        <v>36254</v>
      </c>
    </row>
    <row r="56" customFormat="false" ht="13.8" hidden="false" customHeight="false" outlineLevel="0" collapsed="false">
      <c r="A56" s="62"/>
      <c r="B56" s="66" t="s">
        <v>129</v>
      </c>
      <c r="C56" s="54" t="s">
        <v>130</v>
      </c>
      <c r="D56" s="65" t="n">
        <v>18580</v>
      </c>
    </row>
    <row r="57" customFormat="false" ht="13.8" hidden="false" customHeight="false" outlineLevel="0" collapsed="false">
      <c r="A57" s="68" t="s">
        <v>63</v>
      </c>
      <c r="B57" s="66"/>
      <c r="C57" s="54"/>
      <c r="D57" s="57" t="n">
        <f aca="false">D54+D55+D56</f>
        <v>272204</v>
      </c>
    </row>
    <row r="58" customFormat="false" ht="13.8" hidden="false" customHeight="false" outlineLevel="0" collapsed="false">
      <c r="A58" s="58"/>
      <c r="B58" s="63"/>
      <c r="C58" s="64"/>
      <c r="D58" s="61"/>
    </row>
    <row r="59" customFormat="false" ht="25.5" hidden="false" customHeight="false" outlineLevel="0" collapsed="false">
      <c r="A59" s="66" t="s">
        <v>46</v>
      </c>
      <c r="B59" s="66"/>
      <c r="C59" s="54" t="s">
        <v>131</v>
      </c>
      <c r="D59" s="65" t="n">
        <v>62500</v>
      </c>
    </row>
    <row r="60" customFormat="false" ht="13.8" hidden="false" customHeight="false" outlineLevel="0" collapsed="false">
      <c r="A60" s="56" t="s">
        <v>63</v>
      </c>
      <c r="B60" s="56"/>
      <c r="C60" s="56"/>
      <c r="D60" s="57" t="n">
        <f aca="false">D59</f>
        <v>62500</v>
      </c>
    </row>
    <row r="61" customFormat="false" ht="13.8" hidden="false" customHeight="false" outlineLevel="0" collapsed="false">
      <c r="A61" s="58"/>
      <c r="B61" s="63"/>
      <c r="C61" s="64"/>
      <c r="D61" s="61"/>
    </row>
    <row r="62" customFormat="false" ht="13.8" hidden="false" customHeight="false" outlineLevel="0" collapsed="false">
      <c r="A62" s="66" t="s">
        <v>132</v>
      </c>
      <c r="B62" s="66" t="s">
        <v>101</v>
      </c>
      <c r="C62" s="54" t="s">
        <v>62</v>
      </c>
      <c r="D62" s="65" t="n">
        <v>5778754</v>
      </c>
    </row>
    <row r="63" customFormat="false" ht="13.8" hidden="false" customHeight="false" outlineLevel="0" collapsed="false">
      <c r="A63" s="56" t="s">
        <v>63</v>
      </c>
      <c r="B63" s="56"/>
      <c r="C63" s="56"/>
      <c r="D63" s="57" t="n">
        <f aca="false">D62</f>
        <v>5778754</v>
      </c>
    </row>
    <row r="64" customFormat="false" ht="13.8" hidden="false" customHeight="false" outlineLevel="0" collapsed="false">
      <c r="D64" s="69"/>
    </row>
    <row r="65" s="70" customFormat="true" ht="13.8" hidden="false" customHeight="false" outlineLevel="0" collapsed="false">
      <c r="A65" s="70" t="s">
        <v>133</v>
      </c>
      <c r="C65" s="71"/>
      <c r="D65" s="72" t="n">
        <f aca="false">D6+D10+D16+D20+D36+D41+D49+D52+D57+D60+D63</f>
        <v>12535373.26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1">
    <mergeCell ref="A1:D1"/>
    <mergeCell ref="A4:A5"/>
    <mergeCell ref="A6:C6"/>
    <mergeCell ref="A8:A9"/>
    <mergeCell ref="A10:C10"/>
    <mergeCell ref="A12:A15"/>
    <mergeCell ref="A16:C16"/>
    <mergeCell ref="A18:A19"/>
    <mergeCell ref="A20:C20"/>
    <mergeCell ref="A22:A35"/>
    <mergeCell ref="C24:C25"/>
    <mergeCell ref="C27:C28"/>
    <mergeCell ref="A36:C36"/>
    <mergeCell ref="A38:A40"/>
    <mergeCell ref="A41:C41"/>
    <mergeCell ref="A43:A48"/>
    <mergeCell ref="A49:C49"/>
    <mergeCell ref="A52:C52"/>
    <mergeCell ref="A54:A56"/>
    <mergeCell ref="A60:C60"/>
    <mergeCell ref="A63:C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374</TotalTime>
  <Application>LibreOffice/5.4.1.2$Windows_x86 LibreOffice_project/ea7cb86e6eeb2bf3a5af73a8f7777ac570321527</Applicat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2015-03-06T12:40:54Z</dcterms:created>
  <dc:creator>User</dc:creator>
  <dc:description/>
  <dc:language>ru-RU</dc:language>
  <cp:lastModifiedBy/>
  <cp:lastPrinted>2018-09-25T10:03:40Z</cp:lastPrinted>
  <dcterms:modified xsi:type="dcterms:W3CDTF">2018-09-28T19:22:55Z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